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  <fill>
      <patternFill patternType="solid">
        <fgColor rgb="00D9EAD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3" customWidth="1" min="2" max="2"/>
    <col width="13" customWidth="1" min="3" max="3"/>
    <col width="13" customWidth="1" min="4" max="4"/>
    <col width="12" customWidth="1" min="5" max="5"/>
    <col width="13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3" customWidth="1" min="12" max="12"/>
    <col width="12" customWidth="1" min="13" max="13"/>
    <col width="12" customWidth="1" min="14" max="14"/>
    <col width="11" customWidth="1" min="15" max="15"/>
  </cols>
  <sheetData>
    <row r="1" ht="33" customHeight="1">
      <c r="A1" s="18" t="inlineStr">
        <is>
          <t>Eight-week forecast + gates + actuals (Reselling — Advanced, ch6, ch9)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position (this week)</t>
        </is>
      </c>
    </row>
    <row r="5">
      <c r="A5" s="4" t="inlineStr">
        <is>
          <t>Capital (stock at cost + cash in the business account)</t>
        </is>
      </c>
      <c r="B5" s="5" t="n">
        <v>2400</v>
      </c>
    </row>
    <row r="6">
      <c r="A6" s="4" t="inlineStr">
        <is>
          <t>Committed (stock you own, at cost)</t>
        </is>
      </c>
      <c r="B6" s="5" t="n">
        <v>1050</v>
      </c>
    </row>
    <row r="7">
      <c r="A7" s="4" t="inlineStr">
        <is>
          <t>Reserved (float + anything moved aside weekly)</t>
        </is>
      </c>
      <c r="B7" s="5" t="n">
        <v>500</v>
      </c>
    </row>
    <row r="8">
      <c r="A8" t="inlineStr">
        <is>
          <t>Open-to-buy today (capital − committed − reserved)</t>
        </is>
      </c>
      <c r="B8" s="6">
        <f>IF(COUNTBLANK(B5:B7)&gt;0,"ENTER start",B5-B6-B7)</f>
        <v/>
      </c>
    </row>
    <row r="9"/>
    <row r="10">
      <c r="A10" s="3" t="inlineStr">
        <is>
          <t>Your ordinary week (recent averages)</t>
        </is>
      </c>
    </row>
    <row r="11">
      <c r="A11" s="4" t="inlineStr">
        <is>
          <t>Buying</t>
        </is>
      </c>
      <c r="B11" s="5" t="n">
        <v>60</v>
      </c>
    </row>
    <row r="12">
      <c r="A12" s="4" t="inlineStr">
        <is>
          <t>Stock cost released by sales</t>
        </is>
      </c>
      <c r="B12" s="5" t="n">
        <v>65</v>
      </c>
    </row>
    <row r="13">
      <c r="A13" s="4" t="inlineStr">
        <is>
          <t>Profit</t>
        </is>
      </c>
      <c r="B13" s="5" t="n">
        <v>187</v>
      </c>
    </row>
    <row r="14">
      <c r="A14" s="4" t="inlineStr">
        <is>
          <t>Draw (paid to yourself)</t>
        </is>
      </c>
      <c r="B14" s="5" t="n">
        <v>150</v>
      </c>
    </row>
    <row r="15">
      <c r="A15" s="4" t="inlineStr">
        <is>
          <t>Moved to reserve</t>
        </is>
      </c>
      <c r="B15" s="5" t="n">
        <v>35</v>
      </c>
    </row>
    <row r="16">
      <c r="A16" s="4" t="inlineStr">
        <is>
          <t>Your hours (include the weekly review)</t>
        </is>
      </c>
      <c r="B16" s="7" t="n">
        <v>10.6</v>
      </c>
    </row>
    <row r="17"/>
    <row r="18">
      <c r="A18" s="3" t="inlineStr">
        <is>
          <t>Gates</t>
        </is>
      </c>
    </row>
    <row r="19">
      <c r="A19" s="4" t="inlineStr">
        <is>
          <t>Cash gate: lowest open-to-buy allowed, every week</t>
        </is>
      </c>
      <c r="B19" s="5" t="n">
        <v>150</v>
      </c>
    </row>
    <row r="20">
      <c r="A20" s="4" t="inlineStr">
        <is>
          <t>Hours gate: most hours a week allowed, every week</t>
        </is>
      </c>
      <c r="B20" s="7" t="n">
        <v>15</v>
      </c>
    </row>
    <row r="21" ht="48" customHeight="1">
      <c r="A21" t="inlineStr">
        <is>
          <t>Inputs complete?</t>
        </is>
      </c>
      <c r="B21" s="8">
        <f>IF(COUNTBLANK(B5:B7)+COUNTBLANK(B11:B16)+COUNTBLANK(B19:B20)&gt;0,"ENTER every yellow cell above","OK")</f>
        <v/>
      </c>
    </row>
    <row r="22"/>
    <row r="23" ht="48" customHeight="1">
      <c r="A23" s="9" t="inlineStr">
        <is>
          <t>Week</t>
        </is>
      </c>
      <c r="B23" s="9" t="inlineStr">
        <is>
          <t>Expansion: extra buying</t>
        </is>
      </c>
      <c r="C23" s="9" t="inlineStr">
        <is>
          <t>Expansion: extra cost released</t>
        </is>
      </c>
      <c r="D23" s="9" t="inlineStr">
        <is>
          <t>Expansion: extra profit</t>
        </is>
      </c>
      <c r="E23" s="9" t="inlineStr">
        <is>
          <t>Expansion: extra hours</t>
        </is>
      </c>
      <c r="F23" s="9" t="inlineStr">
        <is>
          <t>BASELINE open-to-buy</t>
        </is>
      </c>
      <c r="G23" s="9" t="inlineStr">
        <is>
          <t>Capital</t>
        </is>
      </c>
      <c r="H23" s="9" t="inlineStr">
        <is>
          <t>Committed</t>
        </is>
      </c>
      <c r="I23" s="9" t="inlineStr">
        <is>
          <t>Reserved</t>
        </is>
      </c>
      <c r="J23" s="9" t="inlineStr">
        <is>
          <t>FORECAST open-to-buy</t>
        </is>
      </c>
      <c r="K23" s="9" t="inlineStr">
        <is>
          <t>FORECAST hours</t>
        </is>
      </c>
      <c r="L23" s="9" t="inlineStr">
        <is>
          <t>ACTUAL open-to-buy</t>
        </is>
      </c>
      <c r="M23" s="9" t="inlineStr">
        <is>
          <t>ACTUAL hours</t>
        </is>
      </c>
      <c r="N23" s="9" t="inlineStr">
        <is>
          <t>Miss: open-to-buy</t>
        </is>
      </c>
      <c r="O23" s="9" t="inlineStr">
        <is>
          <t>Miss: hours</t>
        </is>
      </c>
    </row>
    <row r="24">
      <c r="A24" s="10" t="n">
        <v>1</v>
      </c>
      <c r="B24" s="5" t="n">
        <v>600</v>
      </c>
      <c r="C24" s="5" t="n">
        <v>0</v>
      </c>
      <c r="D24" s="5" t="n">
        <v>0</v>
      </c>
      <c r="E24" s="7" t="n">
        <v>4</v>
      </c>
      <c r="F24" s="6">
        <f>IF(NOT($B$21="OK"),"",$B$8+$B$13-$B$14-$B$15-$B$11+$B$12)</f>
        <v/>
      </c>
      <c r="G24" s="6">
        <f>IF(OR(NOT($B$21="OK"),COUNTBLANK(B24:E24)&gt;0),"",$B$5+$B$13+D24-$B$14)</f>
        <v/>
      </c>
      <c r="H24" s="6">
        <f>IF(OR(NOT($B$21="OK"),COUNTBLANK(B24:E24)&gt;0),"",$B$6+$B$11+B24-$B$12-C24)</f>
        <v/>
      </c>
      <c r="I24" s="6">
        <f>IF(OR(NOT($B$21="OK"),COUNTBLANK(B24:E24)&gt;0),"",$B$7+$B$15)</f>
        <v/>
      </c>
      <c r="J24" s="11">
        <f>IF(AND(ISNUMBER(G24),ISNUMBER(H24),ISNUMBER(I24)),G24-H24-I24,"")</f>
        <v/>
      </c>
      <c r="K24" s="12">
        <f>IF(OR(NOT($B$21="OK"),E24=""),"",$B$16+E24)</f>
        <v/>
      </c>
      <c r="L24" s="5" t="n">
        <v>246</v>
      </c>
      <c r="M24" s="7" t="n">
        <v>14.9</v>
      </c>
      <c r="N24" s="13">
        <f>IF(OR(L24="",NOT(ISNUMBER(J24))),"",L24-J24)</f>
        <v/>
      </c>
      <c r="O24" s="14">
        <f>IF(OR(M24="",NOT(ISNUMBER(K24))),"",M24-K24)</f>
        <v/>
      </c>
    </row>
    <row r="25">
      <c r="A25" s="10" t="n">
        <v>2</v>
      </c>
      <c r="B25" s="5" t="n">
        <v>-60</v>
      </c>
      <c r="C25" s="5" t="n">
        <v>0</v>
      </c>
      <c r="D25" s="5" t="n">
        <v>0</v>
      </c>
      <c r="E25" s="7" t="n">
        <v>1</v>
      </c>
      <c r="F25" s="6">
        <f>IF(NOT($B$21="OK"),"",F24+$B$13-$B$14-$B$15-$B$11+$B$12)</f>
        <v/>
      </c>
      <c r="G25" s="6">
        <f>IF(OR(NOT($B$21="OK"),COUNTBLANK(B25:E25)&gt;0),"",G24+$B$13+D25-$B$14)</f>
        <v/>
      </c>
      <c r="H25" s="6">
        <f>IF(OR(NOT($B$21="OK"),COUNTBLANK(B25:E25)&gt;0),"",H24+$B$11+B25-$B$12-C25)</f>
        <v/>
      </c>
      <c r="I25" s="6">
        <f>IF(OR(NOT($B$21="OK"),COUNTBLANK(B25:E25)&gt;0),"",I24+$B$15)</f>
        <v/>
      </c>
      <c r="J25" s="11">
        <f>IF(AND(ISNUMBER(G25),ISNUMBER(H25),ISNUMBER(I25)),G25-H25-I25,"")</f>
        <v/>
      </c>
      <c r="K25" s="12">
        <f>IF(OR(NOT($B$21="OK"),E25=""),"",$B$16+E25)</f>
        <v/>
      </c>
      <c r="L25" s="5" t="n">
        <v>311</v>
      </c>
      <c r="M25" s="7" t="n">
        <v>11.9</v>
      </c>
      <c r="N25" s="13">
        <f>IF(OR(L25="",NOT(ISNUMBER(J25))),"",L25-J25)</f>
        <v/>
      </c>
      <c r="O25" s="14">
        <f>IF(OR(M25="",NOT(ISNUMBER(K25))),"",M25-K25)</f>
        <v/>
      </c>
    </row>
    <row r="26">
      <c r="A26" s="10" t="n">
        <v>3</v>
      </c>
      <c r="B26" s="5" t="n">
        <v>0</v>
      </c>
      <c r="C26" s="5" t="n">
        <v>60</v>
      </c>
      <c r="D26" s="5" t="n">
        <v>18</v>
      </c>
      <c r="E26" s="7" t="n">
        <v>2</v>
      </c>
      <c r="F26" s="6">
        <f>IF(NOT($B$21="OK"),"",F25+$B$13-$B$14-$B$15-$B$11+$B$12)</f>
        <v/>
      </c>
      <c r="G26" s="6">
        <f>IF(OR(NOT($B$21="OK"),COUNTBLANK(B26:E26)&gt;0),"",G25+$B$13+D26-$B$14)</f>
        <v/>
      </c>
      <c r="H26" s="6">
        <f>IF(OR(NOT($B$21="OK"),COUNTBLANK(B26:E26)&gt;0),"",H25+$B$11+B26-$B$12-C26)</f>
        <v/>
      </c>
      <c r="I26" s="6">
        <f>IF(OR(NOT($B$21="OK"),COUNTBLANK(B26:E26)&gt;0),"",I25+$B$15)</f>
        <v/>
      </c>
      <c r="J26" s="11">
        <f>IF(AND(ISNUMBER(G26),ISNUMBER(H26),ISNUMBER(I26)),G26-H26-I26,"")</f>
        <v/>
      </c>
      <c r="K26" s="12">
        <f>IF(OR(NOT($B$21="OK"),E26=""),"",$B$16+E26)</f>
        <v/>
      </c>
      <c r="L26" s="5" t="n">
        <v>388</v>
      </c>
      <c r="M26" s="7" t="n">
        <v>12.9</v>
      </c>
      <c r="N26" s="13">
        <f>IF(OR(L26="",NOT(ISNUMBER(J26))),"",L26-J26)</f>
        <v/>
      </c>
      <c r="O26" s="14">
        <f>IF(OR(M26="",NOT(ISNUMBER(K26))),"",M26-K26)</f>
        <v/>
      </c>
    </row>
    <row r="27">
      <c r="A27" s="10" t="n">
        <v>4</v>
      </c>
      <c r="B27" s="5" t="n">
        <v>0</v>
      </c>
      <c r="C27" s="5" t="n">
        <v>60</v>
      </c>
      <c r="D27" s="5" t="n">
        <v>78</v>
      </c>
      <c r="E27" s="7" t="n">
        <v>2</v>
      </c>
      <c r="F27" s="6">
        <f>IF(NOT($B$21="OK"),"",F26+$B$13-$B$14-$B$15-$B$11+$B$12)</f>
        <v/>
      </c>
      <c r="G27" s="6">
        <f>IF(OR(NOT($B$21="OK"),COUNTBLANK(B27:E27)&gt;0),"",G26+$B$13+D27-$B$14)</f>
        <v/>
      </c>
      <c r="H27" s="6">
        <f>IF(OR(NOT($B$21="OK"),COUNTBLANK(B27:E27)&gt;0),"",H26+$B$11+B27-$B$12-C27)</f>
        <v/>
      </c>
      <c r="I27" s="6">
        <f>IF(OR(NOT($B$21="OK"),COUNTBLANK(B27:E27)&gt;0),"",I26+$B$15)</f>
        <v/>
      </c>
      <c r="J27" s="11">
        <f>IF(AND(ISNUMBER(G27),ISNUMBER(H27),ISNUMBER(I27)),G27-H27-I27,"")</f>
        <v/>
      </c>
      <c r="K27" s="12">
        <f>IF(OR(NOT($B$21="OK"),E27=""),"",$B$16+E27)</f>
        <v/>
      </c>
      <c r="L27" s="5" t="n">
        <v>519</v>
      </c>
      <c r="M27" s="7" t="n">
        <v>12.9</v>
      </c>
      <c r="N27" s="13">
        <f>IF(OR(L27="",NOT(ISNUMBER(J27))),"",L27-J27)</f>
        <v/>
      </c>
      <c r="O27" s="14">
        <f>IF(OR(M27="",NOT(ISNUMBER(K27))),"",M27-K27)</f>
        <v/>
      </c>
    </row>
    <row r="28">
      <c r="A28" s="10" t="n">
        <v>5</v>
      </c>
      <c r="B28" s="5" t="n">
        <v>-60</v>
      </c>
      <c r="C28" s="5" t="n">
        <v>60</v>
      </c>
      <c r="D28" s="5" t="n">
        <v>78</v>
      </c>
      <c r="E28" s="7" t="n">
        <v>1</v>
      </c>
      <c r="F28" s="6">
        <f>IF(NOT($B$21="OK"),"",F27+$B$13-$B$14-$B$15-$B$11+$B$12)</f>
        <v/>
      </c>
      <c r="G28" s="6">
        <f>IF(OR(NOT($B$21="OK"),COUNTBLANK(B28:E28)&gt;0),"",G27+$B$13+D28-$B$14)</f>
        <v/>
      </c>
      <c r="H28" s="6">
        <f>IF(OR(NOT($B$21="OK"),COUNTBLANK(B28:E28)&gt;0),"",H27+$B$11+B28-$B$12-C28)</f>
        <v/>
      </c>
      <c r="I28" s="6">
        <f>IF(OR(NOT($B$21="OK"),COUNTBLANK(B28:E28)&gt;0),"",I27+$B$15)</f>
        <v/>
      </c>
      <c r="J28" s="11">
        <f>IF(AND(ISNUMBER(G28),ISNUMBER(H28),ISNUMBER(I28)),G28-H28-I28,"")</f>
        <v/>
      </c>
      <c r="K28" s="12">
        <f>IF(OR(NOT($B$21="OK"),E28=""),"",$B$16+E28)</f>
        <v/>
      </c>
      <c r="L28" s="5" t="n"/>
      <c r="M28" s="7" t="n"/>
      <c r="N28" s="13">
        <f>IF(OR(L28="",NOT(ISNUMBER(J28))),"",L28-J28)</f>
        <v/>
      </c>
      <c r="O28" s="14">
        <f>IF(OR(M28="",NOT(ISNUMBER(K28))),"",M28-K28)</f>
        <v/>
      </c>
    </row>
    <row r="29">
      <c r="A29" s="10" t="n">
        <v>6</v>
      </c>
      <c r="B29" s="5" t="n">
        <v>0</v>
      </c>
      <c r="C29" s="5" t="n">
        <v>60</v>
      </c>
      <c r="D29" s="5" t="n">
        <v>78</v>
      </c>
      <c r="E29" s="7" t="n">
        <v>4</v>
      </c>
      <c r="F29" s="6">
        <f>IF(NOT($B$21="OK"),"",F28+$B$13-$B$14-$B$15-$B$11+$B$12)</f>
        <v/>
      </c>
      <c r="G29" s="6">
        <f>IF(OR(NOT($B$21="OK"),COUNTBLANK(B29:E29)&gt;0),"",G28+$B$13+D29-$B$14)</f>
        <v/>
      </c>
      <c r="H29" s="6">
        <f>IF(OR(NOT($B$21="OK"),COUNTBLANK(B29:E29)&gt;0),"",H28+$B$11+B29-$B$12-C29)</f>
        <v/>
      </c>
      <c r="I29" s="6">
        <f>IF(OR(NOT($B$21="OK"),COUNTBLANK(B29:E29)&gt;0),"",I28+$B$15)</f>
        <v/>
      </c>
      <c r="J29" s="11">
        <f>IF(AND(ISNUMBER(G29),ISNUMBER(H29),ISNUMBER(I29)),G29-H29-I29,"")</f>
        <v/>
      </c>
      <c r="K29" s="12">
        <f>IF(OR(NOT($B$21="OK"),E29=""),"",$B$16+E29)</f>
        <v/>
      </c>
      <c r="L29" s="5" t="n"/>
      <c r="M29" s="7" t="n"/>
      <c r="N29" s="13">
        <f>IF(OR(L29="",NOT(ISNUMBER(J29))),"",L29-J29)</f>
        <v/>
      </c>
      <c r="O29" s="14">
        <f>IF(OR(M29="",NOT(ISNUMBER(K29))),"",M29-K29)</f>
        <v/>
      </c>
    </row>
    <row r="30">
      <c r="A30" s="10" t="n">
        <v>7</v>
      </c>
      <c r="B30" s="5" t="n">
        <v>0</v>
      </c>
      <c r="C30" s="5" t="n">
        <v>60</v>
      </c>
      <c r="D30" s="5" t="n">
        <v>78</v>
      </c>
      <c r="E30" s="7" t="n">
        <v>4</v>
      </c>
      <c r="F30" s="6">
        <f>IF(NOT($B$21="OK"),"",F29+$B$13-$B$14-$B$15-$B$11+$B$12)</f>
        <v/>
      </c>
      <c r="G30" s="6">
        <f>IF(OR(NOT($B$21="OK"),COUNTBLANK(B30:E30)&gt;0),"",G29+$B$13+D30-$B$14)</f>
        <v/>
      </c>
      <c r="H30" s="6">
        <f>IF(OR(NOT($B$21="OK"),COUNTBLANK(B30:E30)&gt;0),"",H29+$B$11+B30-$B$12-C30)</f>
        <v/>
      </c>
      <c r="I30" s="6">
        <f>IF(OR(NOT($B$21="OK"),COUNTBLANK(B30:E30)&gt;0),"",I29+$B$15)</f>
        <v/>
      </c>
      <c r="J30" s="11">
        <f>IF(AND(ISNUMBER(G30),ISNUMBER(H30),ISNUMBER(I30)),G30-H30-I30,"")</f>
        <v/>
      </c>
      <c r="K30" s="12">
        <f>IF(OR(NOT($B$21="OK"),E30=""),"",$B$16+E30)</f>
        <v/>
      </c>
      <c r="L30" s="5" t="n"/>
      <c r="M30" s="7" t="n"/>
      <c r="N30" s="13">
        <f>IF(OR(L30="",NOT(ISNUMBER(J30))),"",L30-J30)</f>
        <v/>
      </c>
      <c r="O30" s="14">
        <f>IF(OR(M30="",NOT(ISNUMBER(K30))),"",M30-K30)</f>
        <v/>
      </c>
    </row>
    <row r="31">
      <c r="A31" s="10" t="n">
        <v>8</v>
      </c>
      <c r="B31" s="5" t="n">
        <v>0</v>
      </c>
      <c r="C31" s="5" t="n">
        <v>60</v>
      </c>
      <c r="D31" s="5" t="n">
        <v>78</v>
      </c>
      <c r="E31" s="7" t="n">
        <v>4</v>
      </c>
      <c r="F31" s="6">
        <f>IF(NOT($B$21="OK"),"",F30+$B$13-$B$14-$B$15-$B$11+$B$12)</f>
        <v/>
      </c>
      <c r="G31" s="6">
        <f>IF(OR(NOT($B$21="OK"),COUNTBLANK(B31:E31)&gt;0),"",G30+$B$13+D31-$B$14)</f>
        <v/>
      </c>
      <c r="H31" s="6">
        <f>IF(OR(NOT($B$21="OK"),COUNTBLANK(B31:E31)&gt;0),"",H30+$B$11+B31-$B$12-C31)</f>
        <v/>
      </c>
      <c r="I31" s="6">
        <f>IF(OR(NOT($B$21="OK"),COUNTBLANK(B31:E31)&gt;0),"",I30+$B$15)</f>
        <v/>
      </c>
      <c r="J31" s="11">
        <f>IF(AND(ISNUMBER(G31),ISNUMBER(H31),ISNUMBER(I31)),G31-H31-I31,"")</f>
        <v/>
      </c>
      <c r="K31" s="12">
        <f>IF(OR(NOT($B$21="OK"),E31=""),"",$B$16+E31)</f>
        <v/>
      </c>
      <c r="L31" s="5" t="n"/>
      <c r="M31" s="7" t="n"/>
      <c r="N31" s="13">
        <f>IF(OR(L31="",NOT(ISNUMBER(J31))),"",L31-J31)</f>
        <v/>
      </c>
      <c r="O31" s="14">
        <f>IF(OR(M31="",NOT(ISNUMBER(K31))),"",M31-K31)</f>
        <v/>
      </c>
    </row>
    <row r="32"/>
    <row r="33">
      <c r="A33" s="3" t="inlineStr">
        <is>
          <t>GATE CHECK — any FAIL means NO</t>
        </is>
      </c>
    </row>
    <row r="34">
      <c r="A34" s="4" t="inlineStr">
        <is>
          <t>Cash gate: lowest forecast open-to-buy</t>
        </is>
      </c>
      <c r="B34" s="6">
        <f>IF(COUNT(J24:J31)&lt;8,"",MIN(J24:J31))</f>
        <v/>
      </c>
      <c r="C34" s="8">
        <f>IF(B34="","INCOMPLETE",IF(B34&gt;=$B$19,"PASS","FAIL"))</f>
        <v/>
      </c>
    </row>
    <row r="35">
      <c r="A35" s="4" t="inlineStr">
        <is>
          <t>Hours gate: highest forecast hours</t>
        </is>
      </c>
      <c r="B35" s="12">
        <f>IF(COUNT(K24:K31)&lt;8,"",MAX(K24:K31))</f>
        <v/>
      </c>
      <c r="C35" s="8">
        <f>IF(B35="","INCOMPLETE",IF(B35&lt;=$B$20,"PASS","FAIL"))</f>
        <v/>
      </c>
    </row>
    <row r="36">
      <c r="A36" s="4" t="inlineStr">
        <is>
          <t>Payback gate: week-8 forecast vs week-8 baseline</t>
        </is>
      </c>
      <c r="B36" s="6">
        <f>IF(OR(NOT(ISNUMBER(J31)),NOT(ISNUMBER(F31))),"",J31-F31)</f>
        <v/>
      </c>
      <c r="C36" s="8">
        <f>IF(B36="","INCOMPLETE",IF(B36&gt;=0,"PASS","FAIL"))</f>
        <v/>
      </c>
    </row>
    <row r="37" ht="33" customHeight="1">
      <c r="A37" s="3" t="inlineStr">
        <is>
          <t>VERDICT</t>
        </is>
      </c>
      <c r="B37" s="8">
        <f>IF(OR(C34="INCOMPLETE",C35="INCOMPLETE",C36="INCOMPLETE"),"INCOMPLETE — fill every input",IF(AND(C34="PASS",C35="PASS",C36="PASS"),"YES (if anything ongoing: as a capped trial)","NO"))</f>
        <v/>
      </c>
      <c r="C37" s="15" t="n"/>
      <c r="D37" s="16" t="n"/>
    </row>
    <row r="38"/>
    <row r="39">
      <c r="A39" s="17" t="inlineStr">
        <is>
          <t>Four rules, every week: capital + profit − draw · committed + buying − cost released · reserved + moved aside · open-to-buy = capital − committed − reserved. Expansion columns hold ONLY the change the offer makes (a skipped route = negative buying, fewer hours). Gates are written BEFORE the offer is weighed. Anything ongoing (consignment, paid help, a new channel) starts as a capped, dated trial with a stop rule.</t>
        </is>
      </c>
    </row>
    <row r="40">
      <c r="A40" s="17" t="inlineStr">
        <is>
          <t>Example = the book's composite: the $600 picker lot (YES — two routes skipped) with four weeks of actuals. Misses that point the same way three weeks running are an assumption to find and change, on a date.</t>
        </is>
      </c>
    </row>
    <row r="41"/>
    <row r="42">
      <c r="A42" s="2" t="inlineStr">
        <is>
          <t>ePORTS — your ecom source. eports.global  ·  The Reselling shelf: Basics · Intermediate · Advanced — eports.global/resources/reselling</t>
        </is>
      </c>
    </row>
  </sheetData>
  <mergeCells count="1">
    <mergeCell ref="B37:D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2026-10-14T09:46:31Z</dcterms:created>
  <dcterms:modified xmlns:dcterms="http://purl.org/dc/terms/" xmlns:xsi="http://www.w3.org/2001/XMLSchema-instance" xsi:type="dcterms:W3CDTF">2026-10-14T09:46:33Z</dcterms:modified>
</cp:coreProperties>
</file>